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730" yWindow="1920" windowWidth="13770" windowHeight="9765"/>
  </bookViews>
  <sheets>
    <sheet name="ﾁｪｰﾝのﾘﾝｸ数を求める算出式" sheetId="1" r:id="rId1"/>
  </sheets>
  <definedNames>
    <definedName name="HTML_CodePage" hidden="1">932</definedName>
    <definedName name="HTML_Control" localSheetId="0" hidden="1">{"'ALL'!$B$1691:$I$1817"}</definedName>
    <definedName name="HTML_Control" hidden="1">{"'ALL'!$B$1691:$I$1817"}</definedName>
    <definedName name="HTML_OBDlg2" hidden="1">FALSE</definedName>
    <definedName name="HTML_OBDlg3" hidden="1">FALSE</definedName>
    <definedName name="HTML_OBDlg4" hidden="1">FALSE</definedName>
    <definedName name="HTML_OS" hidden="1">0</definedName>
    <definedName name="HTML_PathFile" hidden="1">"file:///c:/英二ＷＥＢ/myweb/girelaktm.htm"</definedName>
    <definedName name="HTML_PathTemplate" hidden="1">"file:///c:/英二ＷＥＢ/myweb/girelaktm.htm"</definedName>
  </definedNames>
  <calcPr calcId="145621"/>
</workbook>
</file>

<file path=xl/calcChain.xml><?xml version="1.0" encoding="utf-8"?>
<calcChain xmlns="http://schemas.openxmlformats.org/spreadsheetml/2006/main">
  <c r="J3" i="1" l="1"/>
  <c r="K3" i="1"/>
  <c r="B11" i="1"/>
  <c r="B15" i="1"/>
  <c r="B16" i="1"/>
  <c r="J16" i="1"/>
  <c r="K16" i="1"/>
  <c r="B17" i="1"/>
  <c r="B18" i="1"/>
</calcChain>
</file>

<file path=xl/comments1.xml><?xml version="1.0" encoding="utf-8"?>
<comments xmlns="http://schemas.openxmlformats.org/spreadsheetml/2006/main">
  <authors>
    <author>株式会社 アファム・ジャパン</author>
    <author>AFAM JAPAN</author>
    <author xml:space="preserve"> 山浦　英二・寿万子</author>
  </authors>
  <commentList>
    <comment ref="B3" authorId="0">
      <text>
        <r>
          <rPr>
            <sz val="9"/>
            <color indexed="81"/>
            <rFont val="ＭＳ Ｐゴシック"/>
            <family val="3"/>
            <charset val="128"/>
          </rPr>
          <t xml:space="preserve">右の表からいま付いているチェーンサイズを選択して下さい。
</t>
        </r>
      </text>
    </comment>
    <comment ref="B4" authorId="1">
      <text>
        <r>
          <rPr>
            <sz val="9"/>
            <color indexed="81"/>
            <rFont val="ＭＳ Ｐゴシック"/>
            <family val="3"/>
            <charset val="128"/>
          </rPr>
          <t>いま付いているドライブスプロケ（Ｆ）の丁数を入力して下さい。</t>
        </r>
      </text>
    </comment>
    <comment ref="B5" authorId="1">
      <text>
        <r>
          <rPr>
            <sz val="9"/>
            <color indexed="81"/>
            <rFont val="ＭＳ Ｐゴシック"/>
            <family val="3"/>
            <charset val="128"/>
          </rPr>
          <t>いま付いているドリブンスプロケ（R）の丁数を入力して下さい。</t>
        </r>
        <r>
          <rPr>
            <b/>
            <sz val="9"/>
            <color indexed="81"/>
            <rFont val="ＭＳ Ｐゴシック"/>
            <family val="3"/>
            <charset val="128"/>
          </rPr>
          <t xml:space="preserve">
</t>
        </r>
      </text>
    </comment>
    <comment ref="B6" authorId="1">
      <text>
        <r>
          <rPr>
            <sz val="9"/>
            <color indexed="81"/>
            <rFont val="ＭＳ Ｐゴシック"/>
            <family val="3"/>
            <charset val="128"/>
          </rPr>
          <t>スプロケの適合表を参考に現車のチェーンリンク数を入力して下さい。</t>
        </r>
      </text>
    </comment>
    <comment ref="B8" authorId="0">
      <text>
        <r>
          <rPr>
            <sz val="9"/>
            <color indexed="81"/>
            <rFont val="ＭＳ Ｐゴシック"/>
            <family val="3"/>
            <charset val="128"/>
          </rPr>
          <t xml:space="preserve">今回取付け様とするチェーンサイズを入力して下さい。
</t>
        </r>
      </text>
    </comment>
    <comment ref="B9" authorId="1">
      <text>
        <r>
          <rPr>
            <sz val="9"/>
            <color indexed="81"/>
            <rFont val="ＭＳ Ｐゴシック"/>
            <family val="3"/>
            <charset val="128"/>
          </rPr>
          <t>今回取付けようとするドライブスプロケ（Ｆ）の歯数を入力して下さい。</t>
        </r>
      </text>
    </comment>
    <comment ref="B10" authorId="1">
      <text>
        <r>
          <rPr>
            <sz val="9"/>
            <color indexed="81"/>
            <rFont val="ＭＳ Ｐゴシック"/>
            <family val="3"/>
            <charset val="128"/>
          </rPr>
          <t xml:space="preserve">今回取付けようとするドリブンスプロケ（Ｒ）の歯数を入力して下さい。
</t>
        </r>
      </text>
    </comment>
    <comment ref="B11" authorId="2">
      <text>
        <r>
          <rPr>
            <sz val="9"/>
            <color indexed="81"/>
            <rFont val="ＭＳ Ｐゴシック"/>
            <family val="3"/>
            <charset val="128"/>
          </rPr>
          <t xml:space="preserve">算出された数字が奇数及び小数点が表示された場合足して偶数にして下さい。
</t>
        </r>
      </text>
    </comment>
  </commentList>
</comments>
</file>

<file path=xl/sharedStrings.xml><?xml version="1.0" encoding="utf-8"?>
<sst xmlns="http://schemas.openxmlformats.org/spreadsheetml/2006/main" count="27" uniqueCount="23">
  <si>
    <t>ﾁｪ-ﾝのﾘﾝｸ数を求める算出式</t>
  </si>
  <si>
    <t>純正ﾁｪ-ﾝﾋﾟｯﾁ（mm)</t>
  </si>
  <si>
    <t>←-</t>
  </si>
  <si>
    <t>ﾁｪ-ﾝｻｲｽﾞ</t>
  </si>
  <si>
    <t>純正丁数Ｆ</t>
  </si>
  <si>
    <t>純正丁数Ｒ</t>
  </si>
  <si>
    <t>純正ﾘﾝｸ数</t>
  </si>
  <si>
    <t>415/420/428</t>
  </si>
  <si>
    <t>新規ﾁｪ-ﾝﾋﾟｯﾁ（mm)</t>
  </si>
  <si>
    <t>520/525/530</t>
  </si>
  <si>
    <t>新規丁数Ｆ</t>
  </si>
  <si>
    <t>630/632</t>
  </si>
  <si>
    <t>新規丁数Ｒ</t>
  </si>
  <si>
    <t>新規ﾘﾝｸ数？</t>
  </si>
  <si>
    <t>速度はどう変わる？</t>
  </si>
  <si>
    <t>現行スピード　　　50km/h     →</t>
  </si>
  <si>
    <t>km/h</t>
  </si>
  <si>
    <t>現行スピード　 　100km/h 　 →</t>
  </si>
  <si>
    <t>現行スピード　 　150km/h    →</t>
  </si>
  <si>
    <t>現行スピード　 　200km/h    →</t>
  </si>
  <si>
    <t>LINKS</t>
    <phoneticPr fontId="2"/>
  </si>
  <si>
    <r>
      <t>ご注意！</t>
    </r>
    <r>
      <rPr>
        <sz val="12"/>
        <color indexed="9"/>
        <rFont val="ＭＳ 明朝"/>
        <family val="1"/>
        <charset val="128"/>
      </rPr>
      <t>　変更による弊害が発生した場合、弊社では責任を負いかねます。あらかじめご了承ください。</t>
    </r>
    <phoneticPr fontId="2"/>
  </si>
  <si>
    <t>算出された結果より多少長めのチェーンをお勧めいたします。</t>
    <rPh sb="0" eb="2">
      <t>サンシュツ</t>
    </rPh>
    <rPh sb="5" eb="7">
      <t>ケッカ</t>
    </rPh>
    <rPh sb="9" eb="11">
      <t>タショウ</t>
    </rPh>
    <rPh sb="11" eb="12">
      <t>ナガ</t>
    </rPh>
    <rPh sb="20" eb="21">
      <t>スス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</si>
</sst>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6" formatCode="0.0"/>
  </numFmts>
  <fonts count="11">
    <font>
      <sz val="12"/>
      <name val="ＭＳ 明朝"/>
      <family val="1"/>
      <charset val="128"/>
    </font>
    <font>
      <sz val="11"/>
      <name val="ＭＳ Ｐゴシック"/>
      <family val="3"/>
      <charset val="128"/>
    </font>
    <font>
      <b/>
      <i/>
      <sz val="16"/>
      <color indexed="12"/>
      <name val="ＭＳ ゴシック"/>
      <family val="3"/>
      <charset val="128"/>
    </font>
    <font>
      <sz val="16"/>
      <color indexed="10"/>
      <name val="ＭＳ Ｐゴシック"/>
      <family val="3"/>
      <charset val="128"/>
    </font>
    <font>
      <sz val="11"/>
      <color indexed="48"/>
      <name val="ＭＳ Ｐゴシック"/>
      <family val="3"/>
      <charset val="128"/>
    </font>
    <font>
      <sz val="11"/>
      <color indexed="10"/>
      <name val="ＭＳ Ｐゴシック"/>
      <family val="3"/>
      <charset val="128"/>
    </font>
    <font>
      <b/>
      <sz val="13"/>
      <name val="ＭＳ Ｐゴシック"/>
      <family val="3"/>
      <charset val="128"/>
    </font>
    <font>
      <sz val="9"/>
      <color indexed="81"/>
      <name val="ＭＳ Ｐゴシック"/>
      <family val="3"/>
      <charset val="128"/>
    </font>
    <font>
      <b/>
      <sz val="9"/>
      <color indexed="81"/>
      <name val="ＭＳ Ｐゴシック"/>
      <family val="3"/>
      <charset val="128"/>
    </font>
    <font>
      <sz val="12"/>
      <color indexed="9"/>
      <name val="ＭＳ 明朝"/>
      <family val="1"/>
      <charset val="128"/>
    </font>
    <font>
      <sz val="12"/>
      <color indexed="13"/>
      <name val="ＭＳ 明朝"/>
      <family val="1"/>
      <charset val="128"/>
    </font>
  </fonts>
  <fills count="5">
    <fill>
      <patternFill patternType="none"/>
    </fill>
    <fill>
      <patternFill patternType="gray125"/>
    </fill>
    <fill>
      <patternFill patternType="solid">
        <fgColor indexed="9"/>
      </patternFill>
    </fill>
    <fill>
      <patternFill patternType="solid">
        <fgColor indexed="41"/>
        <bgColor indexed="64"/>
      </patternFill>
    </fill>
    <fill>
      <patternFill patternType="solid">
        <fgColor indexed="8"/>
        <bgColor indexed="64"/>
      </patternFill>
    </fill>
  </fills>
  <borders count="6">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2" borderId="0"/>
    <xf numFmtId="0" fontId="1" fillId="0" borderId="0"/>
  </cellStyleXfs>
  <cellXfs count="19">
    <xf numFmtId="0" fontId="0" fillId="2" borderId="0" xfId="0" applyNumberFormat="1"/>
    <xf numFmtId="0" fontId="3" fillId="0" borderId="0" xfId="1" applyFont="1"/>
    <xf numFmtId="0" fontId="1" fillId="0" borderId="0" xfId="1"/>
    <xf numFmtId="0" fontId="1" fillId="0" borderId="0" xfId="1" applyAlignment="1">
      <alignment horizontal="right"/>
    </xf>
    <xf numFmtId="0" fontId="1" fillId="0" borderId="0" xfId="1" applyFill="1"/>
    <xf numFmtId="0" fontId="1" fillId="0" borderId="1" xfId="1" applyFill="1" applyBorder="1"/>
    <xf numFmtId="0" fontId="4" fillId="0" borderId="0" xfId="1" applyFont="1" applyAlignment="1">
      <alignment horizontal="center"/>
    </xf>
    <xf numFmtId="0" fontId="1" fillId="0" borderId="2" xfId="1" applyBorder="1" applyAlignment="1">
      <alignment horizontal="right"/>
    </xf>
    <xf numFmtId="0" fontId="1" fillId="0" borderId="3" xfId="0" applyFont="1" applyFill="1" applyBorder="1"/>
    <xf numFmtId="0" fontId="1" fillId="0" borderId="4" xfId="1" applyBorder="1"/>
    <xf numFmtId="0" fontId="1" fillId="0" borderId="0" xfId="1" applyFill="1" applyBorder="1"/>
    <xf numFmtId="0" fontId="1" fillId="0" borderId="5" xfId="1" applyBorder="1"/>
    <xf numFmtId="0" fontId="5" fillId="0" borderId="0" xfId="1" applyFont="1"/>
    <xf numFmtId="206" fontId="6" fillId="3" borderId="5" xfId="1" applyNumberFormat="1" applyFont="1" applyFill="1" applyBorder="1"/>
    <xf numFmtId="0" fontId="1" fillId="0" borderId="0" xfId="1" applyFont="1"/>
    <xf numFmtId="206" fontId="1" fillId="0" borderId="0" xfId="1" applyNumberFormat="1" applyFont="1"/>
    <xf numFmtId="0" fontId="1" fillId="4" borderId="0" xfId="1" applyFill="1"/>
    <xf numFmtId="0" fontId="1" fillId="4" borderId="0" xfId="1" applyFill="1" applyAlignment="1">
      <alignment horizontal="right"/>
    </xf>
    <xf numFmtId="0" fontId="10" fillId="4" borderId="0" xfId="0" applyNumberFormat="1" applyFont="1" applyFill="1"/>
  </cellXfs>
  <cellStyles count="2">
    <cellStyle name="標準" xfId="0" builtinId="0"/>
    <cellStyle name="標準_ﾁｪ-ﾝのﾘﾝｸ数を求める算出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O79"/>
  <sheetViews>
    <sheetView tabSelected="1" workbookViewId="0">
      <selection activeCell="C1" sqref="C1"/>
    </sheetView>
  </sheetViews>
  <sheetFormatPr defaultColWidth="8" defaultRowHeight="13.5"/>
  <cols>
    <col min="1" max="1" width="31.125" style="2" customWidth="1"/>
    <col min="2" max="2" width="9.625" style="2" customWidth="1"/>
    <col min="3" max="3" width="8" style="2" customWidth="1"/>
    <col min="4" max="4" width="12.75" style="3" bestFit="1" customWidth="1"/>
    <col min="5" max="5" width="8" style="2" customWidth="1"/>
    <col min="6" max="8" width="8" style="2" hidden="1" customWidth="1"/>
    <col min="9" max="9" width="8" style="4" hidden="1" customWidth="1"/>
    <col min="10" max="11" width="8" style="2" hidden="1" customWidth="1"/>
    <col min="12" max="16384" width="8" style="2"/>
  </cols>
  <sheetData>
    <row r="1" spans="1:11" ht="18.75">
      <c r="A1" s="1" t="s">
        <v>0</v>
      </c>
    </row>
    <row r="2" spans="1:11" ht="14.25" thickBot="1">
      <c r="F2" s="2">
        <v>9</v>
      </c>
      <c r="G2" s="2">
        <v>25</v>
      </c>
      <c r="H2" s="2">
        <v>84</v>
      </c>
    </row>
    <row r="3" spans="1:11" ht="14.25" thickBot="1">
      <c r="A3" s="2" t="s">
        <v>1</v>
      </c>
      <c r="B3" s="5"/>
      <c r="C3" s="6" t="s">
        <v>2</v>
      </c>
      <c r="D3" s="7" t="s">
        <v>3</v>
      </c>
      <c r="F3" s="2">
        <v>10</v>
      </c>
      <c r="G3" s="2">
        <v>26</v>
      </c>
      <c r="H3" s="2">
        <v>86</v>
      </c>
      <c r="J3" s="8" t="str">
        <f>IF(B3="","",VLOOKUP($B$3,$J$4:$K$14,1,FALSE))</f>
        <v/>
      </c>
      <c r="K3" s="8" t="str">
        <f>IF(B3="","",VLOOKUP($B$3,$J$4:$K$14,2,FALSE))</f>
        <v/>
      </c>
    </row>
    <row r="4" spans="1:11">
      <c r="A4" s="2" t="s">
        <v>4</v>
      </c>
      <c r="B4" s="9"/>
      <c r="D4" s="7">
        <v>215</v>
      </c>
      <c r="F4" s="2">
        <v>11</v>
      </c>
      <c r="G4" s="2">
        <v>27</v>
      </c>
      <c r="H4" s="2">
        <v>88</v>
      </c>
      <c r="I4" s="10"/>
      <c r="J4" s="2">
        <v>215</v>
      </c>
      <c r="K4" s="2">
        <v>7</v>
      </c>
    </row>
    <row r="5" spans="1:11">
      <c r="A5" s="2" t="s">
        <v>5</v>
      </c>
      <c r="B5" s="9"/>
      <c r="D5" s="7">
        <v>219</v>
      </c>
      <c r="F5" s="2">
        <v>12</v>
      </c>
      <c r="G5" s="2">
        <v>28</v>
      </c>
      <c r="H5" s="2">
        <v>90</v>
      </c>
      <c r="J5" s="2">
        <v>219</v>
      </c>
      <c r="K5" s="2">
        <v>7.774</v>
      </c>
    </row>
    <row r="6" spans="1:11" ht="14.25" thickBot="1">
      <c r="A6" s="2" t="s">
        <v>6</v>
      </c>
      <c r="B6" s="11"/>
      <c r="D6" s="7">
        <v>35</v>
      </c>
      <c r="F6" s="2">
        <v>13</v>
      </c>
      <c r="G6" s="2">
        <v>29</v>
      </c>
      <c r="H6" s="2">
        <v>92</v>
      </c>
      <c r="J6" s="2">
        <v>35</v>
      </c>
      <c r="K6" s="2">
        <v>9.5250000000000004</v>
      </c>
    </row>
    <row r="7" spans="1:11" ht="14.25" thickBot="1">
      <c r="D7" s="7" t="s">
        <v>7</v>
      </c>
      <c r="F7" s="2">
        <v>14</v>
      </c>
      <c r="G7" s="2">
        <v>30</v>
      </c>
      <c r="H7" s="2">
        <v>94</v>
      </c>
      <c r="J7" s="2">
        <v>415</v>
      </c>
      <c r="K7" s="2">
        <v>12.7</v>
      </c>
    </row>
    <row r="8" spans="1:11">
      <c r="A8" s="2" t="s">
        <v>8</v>
      </c>
      <c r="B8" s="5"/>
      <c r="C8" s="6" t="s">
        <v>2</v>
      </c>
      <c r="D8" s="7" t="s">
        <v>9</v>
      </c>
      <c r="F8" s="2">
        <v>15</v>
      </c>
      <c r="G8" s="2">
        <v>31</v>
      </c>
      <c r="H8" s="2">
        <v>96</v>
      </c>
      <c r="J8" s="2">
        <v>420</v>
      </c>
      <c r="K8" s="2">
        <v>12.7</v>
      </c>
    </row>
    <row r="9" spans="1:11">
      <c r="A9" s="2" t="s">
        <v>10</v>
      </c>
      <c r="B9" s="9"/>
      <c r="D9" s="7" t="s">
        <v>11</v>
      </c>
      <c r="F9" s="2">
        <v>16</v>
      </c>
      <c r="G9" s="2">
        <v>32</v>
      </c>
      <c r="H9" s="2">
        <v>98</v>
      </c>
      <c r="J9" s="2">
        <v>428</v>
      </c>
      <c r="K9" s="2">
        <v>12.7</v>
      </c>
    </row>
    <row r="10" spans="1:11">
      <c r="A10" s="2" t="s">
        <v>12</v>
      </c>
      <c r="B10" s="9"/>
      <c r="F10" s="2">
        <v>17</v>
      </c>
      <c r="G10" s="2">
        <v>33</v>
      </c>
      <c r="H10" s="2">
        <v>100</v>
      </c>
      <c r="J10" s="2">
        <v>520</v>
      </c>
      <c r="K10" s="2">
        <v>15.875</v>
      </c>
    </row>
    <row r="11" spans="1:11" ht="15.75" thickBot="1">
      <c r="A11" s="12" t="s">
        <v>13</v>
      </c>
      <c r="B11" s="13" t="str">
        <f>IF(B10="","",((B6-((B4+B5)/2))*K3)/K16+((B9+B10)/2))</f>
        <v/>
      </c>
      <c r="C11" s="14" t="s">
        <v>20</v>
      </c>
      <c r="F11" s="2">
        <v>18</v>
      </c>
      <c r="G11" s="2">
        <v>34</v>
      </c>
      <c r="H11" s="2">
        <v>102</v>
      </c>
      <c r="J11" s="2">
        <v>525</v>
      </c>
      <c r="K11" s="2">
        <v>15.875</v>
      </c>
    </row>
    <row r="12" spans="1:11">
      <c r="F12" s="2">
        <v>19</v>
      </c>
      <c r="G12" s="2">
        <v>35</v>
      </c>
      <c r="H12" s="2">
        <v>104</v>
      </c>
      <c r="J12" s="2">
        <v>530</v>
      </c>
      <c r="K12" s="2">
        <v>15.875</v>
      </c>
    </row>
    <row r="13" spans="1:11">
      <c r="F13" s="2">
        <v>20</v>
      </c>
      <c r="G13" s="2">
        <v>36</v>
      </c>
      <c r="H13" s="2">
        <v>106</v>
      </c>
      <c r="J13" s="2">
        <v>630</v>
      </c>
      <c r="K13" s="2">
        <v>19.05</v>
      </c>
    </row>
    <row r="14" spans="1:11">
      <c r="A14" s="12" t="s">
        <v>14</v>
      </c>
      <c r="F14" s="2">
        <v>21</v>
      </c>
      <c r="G14" s="2">
        <v>37</v>
      </c>
      <c r="H14" s="2">
        <v>108</v>
      </c>
      <c r="J14" s="2">
        <v>632</v>
      </c>
      <c r="K14" s="2">
        <v>19.05</v>
      </c>
    </row>
    <row r="15" spans="1:11" ht="14.25" thickBot="1">
      <c r="A15" s="2" t="s">
        <v>15</v>
      </c>
      <c r="B15" s="15" t="str">
        <f>IF(B10="","",(50/(B10/B9)*(B5/B4)))</f>
        <v/>
      </c>
      <c r="C15" s="2" t="s">
        <v>16</v>
      </c>
      <c r="F15" s="2">
        <v>22</v>
      </c>
      <c r="G15" s="2">
        <v>38</v>
      </c>
      <c r="H15" s="2">
        <v>110</v>
      </c>
    </row>
    <row r="16" spans="1:11" ht="14.25" thickBot="1">
      <c r="A16" s="2" t="s">
        <v>17</v>
      </c>
      <c r="B16" s="15" t="str">
        <f>IF(B10="","",(100/(B10/B9)*(B5/B4)))</f>
        <v/>
      </c>
      <c r="C16" s="2" t="s">
        <v>16</v>
      </c>
      <c r="F16" s="2">
        <v>23</v>
      </c>
      <c r="G16" s="2">
        <v>39</v>
      </c>
      <c r="H16" s="2">
        <v>112</v>
      </c>
      <c r="J16" s="8" t="str">
        <f>IF(B8="","",VLOOKUP($B$8,$J$4:$K$14,1,FALSE))</f>
        <v/>
      </c>
      <c r="K16" s="8" t="str">
        <f>IF(B8="","",VLOOKUP($B$8,$J$4:$K$14,2,FALSE))</f>
        <v/>
      </c>
    </row>
    <row r="17" spans="1:15">
      <c r="A17" s="2" t="s">
        <v>18</v>
      </c>
      <c r="B17" s="15" t="str">
        <f>IF(B10="","",(150/(B10/B9)*(B5/B4)))</f>
        <v/>
      </c>
      <c r="C17" s="2" t="s">
        <v>16</v>
      </c>
      <c r="F17" s="2">
        <v>24</v>
      </c>
      <c r="G17" s="2">
        <v>40</v>
      </c>
      <c r="H17" s="2">
        <v>114</v>
      </c>
    </row>
    <row r="18" spans="1:15">
      <c r="A18" s="2" t="s">
        <v>19</v>
      </c>
      <c r="B18" s="15" t="str">
        <f>IF(B10="","",(200/(B10/B9)*(B5/B4)))</f>
        <v/>
      </c>
      <c r="C18" s="2" t="s">
        <v>16</v>
      </c>
      <c r="F18" s="2">
        <v>25</v>
      </c>
      <c r="G18" s="2">
        <v>41</v>
      </c>
      <c r="H18" s="2">
        <v>116</v>
      </c>
    </row>
    <row r="19" spans="1:15">
      <c r="F19" s="2">
        <v>26</v>
      </c>
      <c r="G19" s="2">
        <v>42</v>
      </c>
      <c r="H19" s="2">
        <v>118</v>
      </c>
    </row>
    <row r="20" spans="1:15">
      <c r="G20" s="2">
        <v>43</v>
      </c>
      <c r="H20" s="2">
        <v>120</v>
      </c>
    </row>
    <row r="21" spans="1:15" ht="14.25">
      <c r="A21" s="18" t="s">
        <v>21</v>
      </c>
      <c r="B21" s="16"/>
      <c r="C21" s="16"/>
      <c r="D21" s="17"/>
      <c r="E21" s="16"/>
      <c r="F21" s="16"/>
      <c r="G21" s="16">
        <v>44</v>
      </c>
      <c r="H21" s="16">
        <v>122</v>
      </c>
      <c r="I21" s="16"/>
      <c r="J21" s="16"/>
      <c r="K21" s="16"/>
      <c r="L21" s="16"/>
      <c r="M21" s="16"/>
      <c r="N21" s="16"/>
      <c r="O21" s="4"/>
    </row>
    <row r="22" spans="1:15">
      <c r="A22" s="14" t="s">
        <v>22</v>
      </c>
      <c r="G22" s="2">
        <v>45</v>
      </c>
      <c r="H22" s="2">
        <v>124</v>
      </c>
    </row>
    <row r="23" spans="1:15">
      <c r="G23" s="2">
        <v>46</v>
      </c>
      <c r="H23" s="2">
        <v>126</v>
      </c>
    </row>
    <row r="24" spans="1:15">
      <c r="G24" s="2">
        <v>47</v>
      </c>
      <c r="H24" s="2">
        <v>128</v>
      </c>
    </row>
    <row r="25" spans="1:15">
      <c r="G25" s="2">
        <v>48</v>
      </c>
      <c r="H25" s="2">
        <v>130</v>
      </c>
    </row>
    <row r="26" spans="1:15">
      <c r="G26" s="2">
        <v>49</v>
      </c>
      <c r="H26" s="2">
        <v>132</v>
      </c>
    </row>
    <row r="27" spans="1:15">
      <c r="G27" s="2">
        <v>50</v>
      </c>
      <c r="H27" s="2">
        <v>134</v>
      </c>
    </row>
    <row r="28" spans="1:15">
      <c r="G28" s="2">
        <v>51</v>
      </c>
      <c r="H28" s="2">
        <v>136</v>
      </c>
    </row>
    <row r="29" spans="1:15">
      <c r="G29" s="2">
        <v>52</v>
      </c>
      <c r="H29" s="2">
        <v>138</v>
      </c>
    </row>
    <row r="30" spans="1:15">
      <c r="G30" s="2">
        <v>53</v>
      </c>
      <c r="H30" s="2">
        <v>140</v>
      </c>
    </row>
    <row r="31" spans="1:15">
      <c r="G31" s="2">
        <v>54</v>
      </c>
      <c r="H31" s="2">
        <v>142</v>
      </c>
    </row>
    <row r="32" spans="1:15">
      <c r="G32" s="2">
        <v>55</v>
      </c>
      <c r="H32" s="2">
        <v>144</v>
      </c>
    </row>
    <row r="33" spans="7:8">
      <c r="G33" s="2">
        <v>56</v>
      </c>
      <c r="H33" s="2">
        <v>146</v>
      </c>
    </row>
    <row r="34" spans="7:8">
      <c r="G34" s="2">
        <v>57</v>
      </c>
      <c r="H34" s="2">
        <v>148</v>
      </c>
    </row>
    <row r="35" spans="7:8">
      <c r="G35" s="2">
        <v>58</v>
      </c>
      <c r="H35" s="2">
        <v>150</v>
      </c>
    </row>
    <row r="36" spans="7:8">
      <c r="G36" s="2">
        <v>59</v>
      </c>
    </row>
    <row r="37" spans="7:8">
      <c r="G37" s="2">
        <v>60</v>
      </c>
    </row>
    <row r="38" spans="7:8">
      <c r="G38" s="2">
        <v>61</v>
      </c>
    </row>
    <row r="39" spans="7:8">
      <c r="G39" s="2">
        <v>62</v>
      </c>
    </row>
    <row r="40" spans="7:8">
      <c r="G40" s="2">
        <v>63</v>
      </c>
    </row>
    <row r="41" spans="7:8">
      <c r="G41" s="2">
        <v>64</v>
      </c>
    </row>
    <row r="42" spans="7:8">
      <c r="G42" s="2">
        <v>65</v>
      </c>
    </row>
    <row r="43" spans="7:8">
      <c r="G43" s="2">
        <v>66</v>
      </c>
    </row>
    <row r="44" spans="7:8">
      <c r="G44" s="2">
        <v>67</v>
      </c>
    </row>
    <row r="45" spans="7:8">
      <c r="G45" s="2">
        <v>68</v>
      </c>
    </row>
    <row r="46" spans="7:8">
      <c r="G46" s="2">
        <v>69</v>
      </c>
    </row>
    <row r="47" spans="7:8">
      <c r="G47" s="2">
        <v>70</v>
      </c>
    </row>
    <row r="48" spans="7:8">
      <c r="G48" s="2">
        <v>71</v>
      </c>
    </row>
    <row r="49" spans="7:7">
      <c r="G49" s="2">
        <v>72</v>
      </c>
    </row>
    <row r="50" spans="7:7">
      <c r="G50" s="2">
        <v>73</v>
      </c>
    </row>
    <row r="51" spans="7:7">
      <c r="G51" s="2">
        <v>74</v>
      </c>
    </row>
    <row r="52" spans="7:7">
      <c r="G52" s="2">
        <v>75</v>
      </c>
    </row>
    <row r="53" spans="7:7">
      <c r="G53" s="2">
        <v>76</v>
      </c>
    </row>
    <row r="54" spans="7:7">
      <c r="G54" s="2">
        <v>77</v>
      </c>
    </row>
    <row r="55" spans="7:7">
      <c r="G55" s="2">
        <v>78</v>
      </c>
    </row>
    <row r="56" spans="7:7">
      <c r="G56" s="2">
        <v>79</v>
      </c>
    </row>
    <row r="57" spans="7:7">
      <c r="G57" s="2">
        <v>80</v>
      </c>
    </row>
    <row r="58" spans="7:7">
      <c r="G58" s="2">
        <v>81</v>
      </c>
    </row>
    <row r="59" spans="7:7">
      <c r="G59" s="2">
        <v>82</v>
      </c>
    </row>
    <row r="60" spans="7:7">
      <c r="G60" s="2">
        <v>83</v>
      </c>
    </row>
    <row r="61" spans="7:7">
      <c r="G61" s="2">
        <v>84</v>
      </c>
    </row>
    <row r="62" spans="7:7">
      <c r="G62" s="2">
        <v>85</v>
      </c>
    </row>
    <row r="63" spans="7:7">
      <c r="G63" s="2">
        <v>86</v>
      </c>
    </row>
    <row r="64" spans="7:7">
      <c r="G64" s="2">
        <v>87</v>
      </c>
    </row>
    <row r="65" spans="7:7">
      <c r="G65" s="2">
        <v>88</v>
      </c>
    </row>
    <row r="66" spans="7:7">
      <c r="G66" s="2">
        <v>89</v>
      </c>
    </row>
    <row r="67" spans="7:7">
      <c r="G67" s="2">
        <v>90</v>
      </c>
    </row>
    <row r="68" spans="7:7">
      <c r="G68" s="2">
        <v>91</v>
      </c>
    </row>
    <row r="69" spans="7:7">
      <c r="G69" s="2">
        <v>92</v>
      </c>
    </row>
    <row r="70" spans="7:7">
      <c r="G70" s="2">
        <v>93</v>
      </c>
    </row>
    <row r="71" spans="7:7">
      <c r="G71" s="2">
        <v>94</v>
      </c>
    </row>
    <row r="72" spans="7:7">
      <c r="G72" s="2">
        <v>95</v>
      </c>
    </row>
    <row r="73" spans="7:7">
      <c r="G73" s="2">
        <v>96</v>
      </c>
    </row>
    <row r="74" spans="7:7">
      <c r="G74" s="2">
        <v>97</v>
      </c>
    </row>
    <row r="75" spans="7:7">
      <c r="G75" s="2">
        <v>98</v>
      </c>
    </row>
    <row r="76" spans="7:7">
      <c r="G76" s="2">
        <v>99</v>
      </c>
    </row>
    <row r="77" spans="7:7">
      <c r="G77" s="2">
        <v>100</v>
      </c>
    </row>
    <row r="78" spans="7:7">
      <c r="G78" s="2">
        <v>101</v>
      </c>
    </row>
    <row r="79" spans="7:7">
      <c r="G79" s="2">
        <v>102</v>
      </c>
    </row>
  </sheetData>
  <phoneticPr fontId="2"/>
  <dataValidations count="4">
    <dataValidation type="list" allowBlank="1" showInputMessage="1" showErrorMessage="1" sqref="B4 B9">
      <formula1>$F$2:$F$19</formula1>
    </dataValidation>
    <dataValidation type="list" allowBlank="1" showInputMessage="1" showErrorMessage="1" sqref="B5 B10">
      <formula1>$G$2:$G$79</formula1>
    </dataValidation>
    <dataValidation type="list" allowBlank="1" showInputMessage="1" showErrorMessage="1" sqref="B6">
      <formula1>$H$2:$H$35</formula1>
    </dataValidation>
    <dataValidation type="list" allowBlank="1" showInputMessage="1" showErrorMessage="1" sqref="B3 B8">
      <formula1>$J$4:$J$14</formula1>
    </dataValidation>
  </dataValidations>
  <pageMargins left="0.75" right="0.75" top="1" bottom="1" header="0.51200000000000001" footer="0.51200000000000001"/>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ﾁｪｰﾝのﾘﾝｸ数を求める算出式</vt:lpstr>
    </vt:vector>
  </TitlesOfParts>
  <Company>株式会社 アファム・ジャパン</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アファム・ジャパン</dc:creator>
  <cp:lastModifiedBy>大野モータース</cp:lastModifiedBy>
  <dcterms:created xsi:type="dcterms:W3CDTF">2002-10-30T05:46:12Z</dcterms:created>
  <dcterms:modified xsi:type="dcterms:W3CDTF">2013-12-02T03:05:04Z</dcterms:modified>
</cp:coreProperties>
</file>